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AnnualReport2020/Delte dokumenter/General/Filer til website/"/>
    </mc:Choice>
  </mc:AlternateContent>
  <xr:revisionPtr revIDLastSave="98" documentId="8_{901CA45E-6025-4D7A-A322-7DC43FEA741D}" xr6:coauthVersionLast="46" xr6:coauthVersionMax="46" xr10:uidLastSave="{39CFEACF-46A8-4212-B3D0-8EF31D1C761E}"/>
  <bookViews>
    <workbookView xWindow="28680" yWindow="-120" windowWidth="29040" windowHeight="15840" activeTab="1" xr2:uid="{D3A53F41-D743-468D-8AC7-964EA58C9191}"/>
  </bookViews>
  <sheets>
    <sheet name="Dry Owner Table Q4 2020" sheetId="11" r:id="rId1"/>
    <sheet name="Tanker Owner Table Q4 2020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2" l="1"/>
  <c r="D40" i="12"/>
  <c r="C40" i="12"/>
  <c r="E39" i="12"/>
  <c r="D39" i="12"/>
  <c r="C39" i="12"/>
  <c r="E38" i="12"/>
  <c r="D38" i="12"/>
  <c r="C38" i="12"/>
  <c r="H35" i="12"/>
  <c r="F35" i="12"/>
  <c r="E35" i="12"/>
  <c r="D35" i="12"/>
  <c r="C35" i="12"/>
  <c r="E27" i="12"/>
  <c r="H27" i="12" s="1"/>
  <c r="D27" i="12"/>
  <c r="G27" i="12" s="1"/>
  <c r="C27" i="12"/>
  <c r="F27" i="12" s="1"/>
  <c r="E21" i="12"/>
  <c r="D21" i="12"/>
  <c r="C21" i="12"/>
  <c r="E29" i="11"/>
  <c r="D29" i="11"/>
  <c r="C29" i="11"/>
  <c r="E28" i="11"/>
  <c r="D28" i="11"/>
  <c r="C28" i="11"/>
  <c r="E27" i="11"/>
  <c r="D27" i="11"/>
  <c r="C27" i="11"/>
  <c r="H24" i="11"/>
  <c r="E24" i="11"/>
  <c r="D24" i="11"/>
  <c r="C24" i="11"/>
  <c r="F24" i="11" s="1"/>
  <c r="E16" i="11"/>
  <c r="H16" i="11" s="1"/>
  <c r="D16" i="11"/>
  <c r="G16" i="11" s="1"/>
  <c r="C16" i="11"/>
  <c r="F16" i="11" s="1"/>
  <c r="E10" i="11"/>
  <c r="D10" i="11"/>
  <c r="C10" i="11"/>
  <c r="D18" i="11" l="1"/>
  <c r="D29" i="12"/>
  <c r="D41" i="12"/>
  <c r="C29" i="12"/>
  <c r="C41" i="12" s="1"/>
  <c r="E29" i="12"/>
  <c r="E41" i="12" s="1"/>
  <c r="G35" i="12"/>
  <c r="D30" i="11"/>
  <c r="C18" i="11"/>
  <c r="C30" i="11" s="1"/>
  <c r="E18" i="11"/>
  <c r="E30" i="11" s="1"/>
  <c r="G24" i="11"/>
</calcChain>
</file>

<file path=xl/sharedStrings.xml><?xml version="1.0" encoding="utf-8"?>
<sst xmlns="http://schemas.openxmlformats.org/spreadsheetml/2006/main" count="53" uniqueCount="21">
  <si>
    <t>Panamax</t>
  </si>
  <si>
    <t>Supramax</t>
  </si>
  <si>
    <t>Ship days</t>
  </si>
  <si>
    <t>Handysize</t>
  </si>
  <si>
    <t>Total</t>
  </si>
  <si>
    <t>Chartered vessels</t>
  </si>
  <si>
    <t>Cash costs for T/C capacity (USD per day)</t>
  </si>
  <si>
    <t>Total capacity</t>
  </si>
  <si>
    <t>Coverage</t>
  </si>
  <si>
    <t>Revenue from coverage (USD per day)</t>
  </si>
  <si>
    <t>Coverage in %</t>
  </si>
  <si>
    <t>MR</t>
  </si>
  <si>
    <t>T/C Capacity</t>
  </si>
  <si>
    <t>Cover</t>
  </si>
  <si>
    <t>LR1</t>
  </si>
  <si>
    <t>Handysize T</t>
  </si>
  <si>
    <t>Capacity and coverage in cash, Dry Owner, at 31 December 2020</t>
  </si>
  <si>
    <t>Capacity and coverage in cash, Tanker Owner, at 31 December 2020</t>
  </si>
  <si>
    <t>Owned vessels</t>
  </si>
  <si>
    <t xml:space="preserve">Costs are excluding O/A. For segments which are operated in a poo.l the TCE is after management fee. All days include JVs.
</t>
  </si>
  <si>
    <t xml:space="preserve">Costs are excluding O/A. For segments which are operated in a pool, the TCE is after management fee.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</si>
</sst>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* #,##0.00\ &quot;kr.&quot;_-;\-* #,##0.00\ &quot;kr.&quot;_-;_-* &quot;-&quot;??\ &quot;kr.&quot;_-;_-@_-"/>
    <numFmt numFmtId="165" formatCode="[$-409]#.000,"/>
    <numFmt numFmtId="166" formatCode="mmmm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56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7"/>
      <color indexed="8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</cellStyleXfs>
  <cellXfs count="87">
    <xf numFmtId="0" fontId="0" fillId="0" borderId="0" xfId="0"/>
    <xf numFmtId="165" fontId="3" fillId="4" borderId="0" xfId="3" applyNumberFormat="1" applyFont="1" applyFill="1"/>
    <xf numFmtId="166" fontId="9" fillId="4" borderId="7" xfId="4" applyNumberFormat="1" applyFont="1" applyFill="1" applyBorder="1"/>
    <xf numFmtId="165" fontId="9" fillId="4" borderId="7" xfId="3" applyNumberFormat="1" applyFont="1" applyFill="1" applyBorder="1"/>
    <xf numFmtId="165" fontId="8" fillId="4" borderId="0" xfId="3" applyNumberFormat="1" applyFont="1" applyFill="1"/>
    <xf numFmtId="165" fontId="10" fillId="4" borderId="5" xfId="4" applyNumberFormat="1" applyFont="1" applyFill="1" applyBorder="1"/>
    <xf numFmtId="165" fontId="8" fillId="4" borderId="5" xfId="3" applyNumberFormat="1" applyFont="1" applyFill="1" applyBorder="1"/>
    <xf numFmtId="3" fontId="3" fillId="4" borderId="0" xfId="4" applyNumberFormat="1" applyFont="1" applyFill="1" applyAlignment="1">
      <alignment horizontal="left"/>
    </xf>
    <xf numFmtId="3" fontId="3" fillId="4" borderId="5" xfId="4" applyNumberFormat="1" applyFont="1" applyFill="1" applyBorder="1" applyAlignment="1">
      <alignment horizontal="left"/>
    </xf>
    <xf numFmtId="3" fontId="5" fillId="4" borderId="7" xfId="4" applyNumberFormat="1" applyFont="1" applyFill="1" applyBorder="1" applyAlignment="1">
      <alignment horizontal="left"/>
    </xf>
    <xf numFmtId="165" fontId="7" fillId="4" borderId="7" xfId="3" applyNumberFormat="1" applyFont="1" applyFill="1" applyBorder="1"/>
    <xf numFmtId="3" fontId="5" fillId="4" borderId="0" xfId="4" applyNumberFormat="1" applyFont="1" applyFill="1" applyAlignment="1">
      <alignment horizontal="left"/>
    </xf>
    <xf numFmtId="165" fontId="7" fillId="4" borderId="0" xfId="3" applyNumberFormat="1" applyFont="1" applyFill="1"/>
    <xf numFmtId="165" fontId="8" fillId="4" borderId="0" xfId="4" applyNumberFormat="1" applyFont="1" applyFill="1"/>
    <xf numFmtId="0" fontId="0" fillId="0" borderId="0" xfId="0"/>
    <xf numFmtId="0" fontId="0" fillId="5" borderId="0" xfId="0" applyFill="1"/>
    <xf numFmtId="165" fontId="6" fillId="4" borderId="0" xfId="4" applyNumberFormat="1" applyFont="1" applyFill="1"/>
    <xf numFmtId="165" fontId="10" fillId="4" borderId="0" xfId="4" applyNumberFormat="1" applyFont="1" applyFill="1"/>
    <xf numFmtId="165" fontId="6" fillId="4" borderId="2" xfId="4" applyNumberFormat="1" applyFont="1" applyFill="1" applyBorder="1"/>
    <xf numFmtId="165" fontId="8" fillId="4" borderId="2" xfId="3" applyNumberFormat="1" applyFont="1" applyFill="1" applyBorder="1"/>
    <xf numFmtId="9" fontId="5" fillId="4" borderId="0" xfId="2" applyFont="1" applyFill="1" applyAlignment="1">
      <alignment horizontal="right"/>
    </xf>
    <xf numFmtId="43" fontId="8" fillId="4" borderId="0" xfId="1" applyFont="1" applyFill="1"/>
    <xf numFmtId="3" fontId="12" fillId="4" borderId="0" xfId="4" applyNumberFormat="1" applyFont="1" applyFill="1" applyAlignment="1">
      <alignment vertical="top"/>
    </xf>
    <xf numFmtId="166" fontId="9" fillId="4" borderId="8" xfId="4" applyNumberFormat="1" applyFont="1" applyFill="1" applyBorder="1"/>
    <xf numFmtId="165" fontId="8" fillId="2" borderId="1" xfId="3" applyNumberFormat="1" applyFont="1" applyFill="1" applyBorder="1"/>
    <xf numFmtId="165" fontId="8" fillId="2" borderId="2" xfId="3" applyNumberFormat="1" applyFont="1" applyFill="1" applyBorder="1"/>
    <xf numFmtId="165" fontId="6" fillId="2" borderId="9" xfId="3" applyNumberFormat="1" applyFont="1" applyFill="1" applyBorder="1" applyAlignment="1">
      <alignment horizontal="center"/>
    </xf>
    <xf numFmtId="165" fontId="6" fillId="2" borderId="0" xfId="3" applyNumberFormat="1" applyFont="1" applyFill="1"/>
    <xf numFmtId="167" fontId="11" fillId="2" borderId="9" xfId="0" applyNumberFormat="1" applyFont="1" applyFill="1" applyBorder="1"/>
    <xf numFmtId="167" fontId="11" fillId="2" borderId="0" xfId="0" applyNumberFormat="1" applyFont="1" applyFill="1"/>
    <xf numFmtId="167" fontId="11" fillId="2" borderId="9" xfId="1" applyNumberFormat="1" applyFont="1" applyFill="1" applyBorder="1"/>
    <xf numFmtId="167" fontId="11" fillId="2" borderId="0" xfId="1" applyNumberFormat="1" applyFont="1" applyFill="1"/>
    <xf numFmtId="3" fontId="5" fillId="2" borderId="9" xfId="3" applyNumberFormat="1" applyFont="1" applyFill="1" applyBorder="1" applyAlignment="1">
      <alignment horizontal="right"/>
    </xf>
    <xf numFmtId="3" fontId="5" fillId="2" borderId="0" xfId="5" applyNumberFormat="1" applyFont="1" applyFill="1" applyAlignment="1">
      <alignment horizontal="right"/>
    </xf>
    <xf numFmtId="165" fontId="5" fillId="2" borderId="9" xfId="3" applyNumberFormat="1" applyFont="1" applyFill="1" applyBorder="1"/>
    <xf numFmtId="165" fontId="5" fillId="2" borderId="0" xfId="3" applyNumberFormat="1" applyFont="1" applyFill="1"/>
    <xf numFmtId="9" fontId="3" fillId="2" borderId="9" xfId="2" applyFont="1" applyFill="1" applyBorder="1" applyAlignment="1">
      <alignment horizontal="right"/>
    </xf>
    <xf numFmtId="165" fontId="8" fillId="2" borderId="0" xfId="3" applyNumberFormat="1" applyFont="1" applyFill="1"/>
    <xf numFmtId="3" fontId="8" fillId="2" borderId="9" xfId="3" applyNumberFormat="1" applyFont="1" applyFill="1" applyBorder="1" applyAlignment="1">
      <alignment horizontal="right"/>
    </xf>
    <xf numFmtId="3" fontId="8" fillId="2" borderId="0" xfId="3" applyNumberFormat="1" applyFont="1" applyFill="1" applyAlignment="1">
      <alignment horizontal="right"/>
    </xf>
    <xf numFmtId="165" fontId="8" fillId="2" borderId="9" xfId="3" applyNumberFormat="1" applyFont="1" applyFill="1" applyBorder="1"/>
    <xf numFmtId="9" fontId="5" fillId="2" borderId="9" xfId="2" applyFont="1" applyFill="1" applyBorder="1" applyAlignment="1">
      <alignment horizontal="right"/>
    </xf>
    <xf numFmtId="165" fontId="7" fillId="2" borderId="0" xfId="3" applyNumberFormat="1" applyFont="1" applyFill="1"/>
    <xf numFmtId="165" fontId="8" fillId="2" borderId="5" xfId="3" applyNumberFormat="1" applyFont="1" applyFill="1" applyBorder="1"/>
    <xf numFmtId="3" fontId="5" fillId="2" borderId="0" xfId="3" applyNumberFormat="1" applyFont="1" applyFill="1" applyAlignment="1">
      <alignment horizontal="right"/>
    </xf>
    <xf numFmtId="165" fontId="6" fillId="2" borderId="5" xfId="3" applyNumberFormat="1" applyFont="1" applyFill="1" applyBorder="1"/>
    <xf numFmtId="3" fontId="5" fillId="2" borderId="2" xfId="3" applyNumberFormat="1" applyFont="1" applyFill="1" applyBorder="1" applyAlignment="1">
      <alignment horizontal="right"/>
    </xf>
    <xf numFmtId="3" fontId="3" fillId="3" borderId="0" xfId="3" applyNumberFormat="1" applyFont="1" applyFill="1" applyAlignment="1">
      <alignment horizontal="right"/>
    </xf>
    <xf numFmtId="3" fontId="5" fillId="3" borderId="7" xfId="3" applyNumberFormat="1" applyFont="1" applyFill="1" applyBorder="1" applyAlignment="1">
      <alignment horizontal="right"/>
    </xf>
    <xf numFmtId="9" fontId="3" fillId="3" borderId="0" xfId="2" applyFont="1" applyFill="1" applyAlignment="1">
      <alignment horizontal="right"/>
    </xf>
    <xf numFmtId="9" fontId="5" fillId="3" borderId="7" xfId="2" applyFont="1" applyFill="1" applyBorder="1" applyAlignment="1">
      <alignment horizontal="right"/>
    </xf>
    <xf numFmtId="3" fontId="3" fillId="3" borderId="9" xfId="3" applyNumberFormat="1" applyFont="1" applyFill="1" applyBorder="1" applyAlignment="1">
      <alignment horizontal="right"/>
    </xf>
    <xf numFmtId="3" fontId="3" fillId="3" borderId="4" xfId="3" applyNumberFormat="1" applyFont="1" applyFill="1" applyBorder="1" applyAlignment="1">
      <alignment horizontal="right"/>
    </xf>
    <xf numFmtId="3" fontId="3" fillId="3" borderId="5" xfId="3" applyNumberFormat="1" applyFont="1" applyFill="1" applyBorder="1" applyAlignment="1">
      <alignment horizontal="right"/>
    </xf>
    <xf numFmtId="3" fontId="5" fillId="3" borderId="8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3" fontId="5" fillId="4" borderId="12" xfId="4" applyNumberFormat="1" applyFont="1" applyFill="1" applyBorder="1" applyAlignment="1">
      <alignment horizontal="left"/>
    </xf>
    <xf numFmtId="165" fontId="7" fillId="4" borderId="12" xfId="3" applyNumberFormat="1" applyFont="1" applyFill="1" applyBorder="1"/>
    <xf numFmtId="3" fontId="5" fillId="3" borderId="12" xfId="3" applyNumberFormat="1" applyFont="1" applyFill="1" applyBorder="1" applyAlignment="1">
      <alignment horizontal="right"/>
    </xf>
    <xf numFmtId="3" fontId="5" fillId="3" borderId="11" xfId="3" applyNumberFormat="1" applyFont="1" applyFill="1" applyBorder="1" applyAlignment="1">
      <alignment horizontal="right"/>
    </xf>
    <xf numFmtId="3" fontId="5" fillId="3" borderId="13" xfId="3" applyNumberFormat="1" applyFont="1" applyFill="1" applyBorder="1" applyAlignment="1">
      <alignment horizontal="right"/>
    </xf>
    <xf numFmtId="9" fontId="5" fillId="3" borderId="12" xfId="2" applyFont="1" applyFill="1" applyBorder="1" applyAlignment="1">
      <alignment horizontal="right"/>
    </xf>
    <xf numFmtId="165" fontId="14" fillId="6" borderId="0" xfId="3" applyNumberFormat="1" applyFont="1" applyFill="1" applyAlignment="1">
      <alignment vertical="center"/>
    </xf>
    <xf numFmtId="165" fontId="13" fillId="6" borderId="0" xfId="3" applyNumberFormat="1" applyFont="1" applyFill="1" applyAlignment="1">
      <alignment vertical="center"/>
    </xf>
    <xf numFmtId="3" fontId="15" fillId="6" borderId="0" xfId="4" applyNumberFormat="1" applyFont="1" applyFill="1" applyAlignment="1">
      <alignment horizontal="left" vertical="center"/>
    </xf>
    <xf numFmtId="9" fontId="13" fillId="6" borderId="0" xfId="2" applyFont="1" applyFill="1" applyAlignment="1">
      <alignment horizontal="right" vertical="center"/>
    </xf>
    <xf numFmtId="1" fontId="10" fillId="2" borderId="7" xfId="3" applyNumberFormat="1" applyFont="1" applyFill="1" applyBorder="1" applyAlignment="1">
      <alignment horizontal="right"/>
    </xf>
    <xf numFmtId="1" fontId="10" fillId="2" borderId="10" xfId="3" applyNumberFormat="1" applyFont="1" applyFill="1" applyBorder="1" applyAlignment="1">
      <alignment horizontal="right"/>
    </xf>
    <xf numFmtId="165" fontId="3" fillId="2" borderId="0" xfId="3" applyNumberFormat="1" applyFont="1" applyFill="1"/>
    <xf numFmtId="165" fontId="10" fillId="2" borderId="0" xfId="3" applyNumberFormat="1" applyFont="1" applyFill="1" applyAlignment="1">
      <alignment horizontal="center"/>
    </xf>
    <xf numFmtId="165" fontId="10" fillId="2" borderId="1" xfId="3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right"/>
    </xf>
    <xf numFmtId="3" fontId="3" fillId="2" borderId="9" xfId="3" applyNumberFormat="1" applyFont="1" applyFill="1" applyBorder="1" applyAlignment="1">
      <alignment horizontal="right"/>
    </xf>
    <xf numFmtId="165" fontId="8" fillId="2" borderId="0" xfId="3" applyNumberFormat="1" applyFont="1" applyFill="1" applyAlignment="1">
      <alignment horizontal="right"/>
    </xf>
    <xf numFmtId="167" fontId="6" fillId="2" borderId="0" xfId="1" applyNumberFormat="1" applyFont="1" applyFill="1" applyAlignment="1">
      <alignment vertical="top" wrapText="1"/>
    </xf>
    <xf numFmtId="165" fontId="8" fillId="2" borderId="6" xfId="3" applyNumberFormat="1" applyFont="1" applyFill="1" applyBorder="1"/>
    <xf numFmtId="3" fontId="3" fillId="3" borderId="1" xfId="3" applyNumberFormat="1" applyFont="1" applyFill="1" applyBorder="1" applyAlignment="1">
      <alignment horizontal="right"/>
    </xf>
    <xf numFmtId="3" fontId="3" fillId="3" borderId="2" xfId="3" applyNumberFormat="1" applyFont="1" applyFill="1" applyBorder="1" applyAlignment="1">
      <alignment horizontal="right"/>
    </xf>
    <xf numFmtId="3" fontId="5" fillId="3" borderId="8" xfId="5" applyNumberFormat="1" applyFont="1" applyFill="1" applyBorder="1" applyAlignment="1">
      <alignment horizontal="right"/>
    </xf>
    <xf numFmtId="3" fontId="5" fillId="3" borderId="7" xfId="5" applyNumberFormat="1" applyFont="1" applyFill="1" applyBorder="1" applyAlignment="1">
      <alignment horizontal="right"/>
    </xf>
    <xf numFmtId="165" fontId="10" fillId="2" borderId="5" xfId="3" applyNumberFormat="1" applyFont="1" applyFill="1" applyBorder="1" applyAlignment="1">
      <alignment horizontal="center"/>
    </xf>
    <xf numFmtId="165" fontId="10" fillId="2" borderId="6" xfId="3" applyNumberFormat="1" applyFont="1" applyFill="1" applyBorder="1" applyAlignment="1">
      <alignment horizontal="center"/>
    </xf>
    <xf numFmtId="165" fontId="10" fillId="2" borderId="4" xfId="3" applyNumberFormat="1" applyFont="1" applyFill="1" applyBorder="1" applyAlignment="1">
      <alignment horizontal="center"/>
    </xf>
    <xf numFmtId="165" fontId="5" fillId="2" borderId="4" xfId="3" applyNumberFormat="1" applyFont="1" applyFill="1" applyBorder="1" applyAlignment="1">
      <alignment horizontal="center"/>
    </xf>
    <xf numFmtId="165" fontId="5" fillId="2" borderId="5" xfId="3" applyNumberFormat="1" applyFont="1" applyFill="1" applyBorder="1" applyAlignment="1">
      <alignment horizontal="center"/>
    </xf>
    <xf numFmtId="3" fontId="12" fillId="4" borderId="0" xfId="4" applyNumberFormat="1" applyFont="1" applyFill="1" applyAlignment="1">
      <alignment horizontal="left" vertical="top" wrapText="1"/>
    </xf>
  </cellXfs>
  <cellStyles count="11">
    <cellStyle name="Comma" xfId="1" builtinId="3"/>
    <cellStyle name="Comma 2" xfId="8" xr:uid="{12AD9DC9-EC99-4BA7-96E6-67867DFA0A99}"/>
    <cellStyle name="Currency 2" xfId="6" xr:uid="{7B1C2BCD-D9AF-4D7F-B38A-3775D5B0A5A4}"/>
    <cellStyle name="Currency 3" xfId="7" xr:uid="{87097EF6-4E94-40F1-B140-372CB3D11780}"/>
    <cellStyle name="Normal" xfId="0" builtinId="0"/>
    <cellStyle name="Normal 2" xfId="9" xr:uid="{1EE59B47-A4B1-4138-B0FE-C4E2F2CD3DFE}"/>
    <cellStyle name="Normal 3" xfId="10" xr:uid="{DC582912-6D9F-46BF-8986-429B90C82A16}"/>
    <cellStyle name="Normal_Bruttokapacitet tør og tank 20080204" xfId="5" xr:uid="{63D2525E-CD86-4A70-9FB6-41AD5D5A8154}"/>
    <cellStyle name="Normal_Bruttokapacitet tør og tank 20080227" xfId="3" xr:uid="{09FD7E2D-24C4-4585-A2D7-A2B890140B4C}"/>
    <cellStyle name="Normal_MBA data template 20070117_Bruttokapacitet mm_Vesseldays and average rates to PSA 20070713 DENNE" xfId="4" xr:uid="{E53C572C-3096-47DF-87C9-0C3626461077}"/>
    <cellStyle name="Percent" xfId="2" builtinId="5"/>
  </cellStyles>
  <dxfs count="0"/>
  <tableStyles count="1" defaultTableStyle="TableStyleMedium2" defaultPivotStyle="PivotStyleLight16">
    <tableStyle name="Invisible" pivot="0" table="0" count="0" xr9:uid="{C5F32AA4-8D88-4EEF-AEFF-9D1A4F7708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B09A-41E2-47AE-BB67-610D9A286C22}">
  <sheetPr>
    <tabColor theme="8" tint="0.79998168889431442"/>
  </sheetPr>
  <dimension ref="A2:J32"/>
  <sheetViews>
    <sheetView showGridLines="0" topLeftCell="A10" zoomScaleNormal="100" workbookViewId="0">
      <selection activeCell="L30" sqref="L30"/>
    </sheetView>
  </sheetViews>
  <sheetFormatPr defaultRowHeight="15" x14ac:dyDescent="0.25"/>
  <cols>
    <col min="1" max="1" width="9.140625" style="14"/>
    <col min="2" max="2" width="12" style="14" bestFit="1" customWidth="1"/>
    <col min="3" max="8" width="16.5703125" style="14" customWidth="1"/>
    <col min="9" max="16384" width="9.140625" style="14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5" t="s">
        <v>16</v>
      </c>
      <c r="B3" s="63"/>
      <c r="C3" s="63"/>
      <c r="D3" s="63"/>
      <c r="E3" s="63"/>
      <c r="F3" s="64"/>
      <c r="G3" s="64"/>
      <c r="H3" s="63"/>
    </row>
    <row r="4" spans="1:10" x14ac:dyDescent="0.25">
      <c r="A4" s="23"/>
      <c r="B4" s="3"/>
      <c r="C4" s="67">
        <v>2021</v>
      </c>
      <c r="D4" s="67">
        <v>2022</v>
      </c>
      <c r="E4" s="68">
        <v>2023</v>
      </c>
      <c r="F4" s="67">
        <v>2021</v>
      </c>
      <c r="G4" s="67">
        <v>2022</v>
      </c>
      <c r="H4" s="68">
        <v>2023</v>
      </c>
    </row>
    <row r="5" spans="1:10" x14ac:dyDescent="0.25">
      <c r="A5" s="4"/>
      <c r="B5" s="4"/>
      <c r="C5" s="37"/>
      <c r="D5" s="37"/>
      <c r="E5" s="37"/>
      <c r="F5" s="24"/>
      <c r="G5" s="25"/>
      <c r="H5" s="25"/>
    </row>
    <row r="6" spans="1:10" x14ac:dyDescent="0.25">
      <c r="A6" s="5" t="s">
        <v>18</v>
      </c>
      <c r="B6" s="6"/>
      <c r="C6" s="81" t="s">
        <v>2</v>
      </c>
      <c r="D6" s="81"/>
      <c r="E6" s="82"/>
      <c r="F6" s="26"/>
      <c r="G6" s="27"/>
      <c r="H6" s="27"/>
    </row>
    <row r="7" spans="1:10" x14ac:dyDescent="0.25">
      <c r="A7" s="7" t="s">
        <v>0</v>
      </c>
      <c r="B7" s="4"/>
      <c r="C7" s="47">
        <v>638</v>
      </c>
      <c r="D7" s="47">
        <v>730</v>
      </c>
      <c r="E7" s="47">
        <v>730</v>
      </c>
      <c r="F7" s="28"/>
      <c r="G7" s="29"/>
      <c r="H7" s="29"/>
    </row>
    <row r="8" spans="1:10" x14ac:dyDescent="0.25">
      <c r="A8" s="7" t="s">
        <v>1</v>
      </c>
      <c r="B8" s="4"/>
      <c r="C8" s="47">
        <v>4052</v>
      </c>
      <c r="D8" s="47">
        <v>5157</v>
      </c>
      <c r="E8" s="47">
        <v>5475</v>
      </c>
      <c r="F8" s="30"/>
      <c r="G8" s="31"/>
      <c r="H8" s="31"/>
    </row>
    <row r="9" spans="1:10" x14ac:dyDescent="0.25">
      <c r="A9" s="8" t="s">
        <v>3</v>
      </c>
      <c r="B9" s="6"/>
      <c r="C9" s="47">
        <v>730</v>
      </c>
      <c r="D9" s="47">
        <v>730</v>
      </c>
      <c r="E9" s="47">
        <v>730</v>
      </c>
      <c r="F9" s="30"/>
      <c r="G9" s="29"/>
      <c r="H9" s="29"/>
    </row>
    <row r="10" spans="1:10" x14ac:dyDescent="0.25">
      <c r="A10" s="9" t="s">
        <v>4</v>
      </c>
      <c r="B10" s="10"/>
      <c r="C10" s="48">
        <f>SUM(C7:C9)</f>
        <v>5420</v>
      </c>
      <c r="D10" s="48">
        <f>SUM(D7:D9)</f>
        <v>6617</v>
      </c>
      <c r="E10" s="48">
        <f>SUM(E7:E9)</f>
        <v>6935</v>
      </c>
      <c r="F10" s="32"/>
      <c r="G10" s="33"/>
      <c r="H10" s="33"/>
    </row>
    <row r="11" spans="1:10" ht="5.25" customHeight="1" x14ac:dyDescent="0.25">
      <c r="A11" s="11"/>
      <c r="B11" s="12"/>
      <c r="C11" s="42"/>
      <c r="D11" s="44"/>
      <c r="E11" s="46"/>
      <c r="F11" s="32"/>
      <c r="G11" s="33"/>
      <c r="H11" s="33"/>
    </row>
    <row r="12" spans="1:10" x14ac:dyDescent="0.25">
      <c r="A12" s="5" t="s">
        <v>5</v>
      </c>
      <c r="B12" s="6"/>
      <c r="C12" s="43"/>
      <c r="D12" s="45"/>
      <c r="E12" s="45"/>
      <c r="F12" s="83" t="s">
        <v>6</v>
      </c>
      <c r="G12" s="81"/>
      <c r="H12" s="81"/>
    </row>
    <row r="13" spans="1:10" x14ac:dyDescent="0.25">
      <c r="A13" s="7" t="s">
        <v>0</v>
      </c>
      <c r="B13" s="4"/>
      <c r="C13" s="47">
        <v>5448</v>
      </c>
      <c r="D13" s="47">
        <v>3793</v>
      </c>
      <c r="E13" s="47">
        <v>2345</v>
      </c>
      <c r="F13" s="51">
        <v>12941</v>
      </c>
      <c r="G13" s="47">
        <v>12937</v>
      </c>
      <c r="H13" s="47">
        <v>12213</v>
      </c>
    </row>
    <row r="14" spans="1:10" x14ac:dyDescent="0.25">
      <c r="A14" s="7" t="s">
        <v>1</v>
      </c>
      <c r="B14" s="4"/>
      <c r="C14" s="47">
        <v>7170</v>
      </c>
      <c r="D14" s="47">
        <v>7345</v>
      </c>
      <c r="E14" s="47">
        <v>6180</v>
      </c>
      <c r="F14" s="51">
        <v>11869</v>
      </c>
      <c r="G14" s="47">
        <v>11582</v>
      </c>
      <c r="H14" s="47">
        <v>10975</v>
      </c>
    </row>
    <row r="15" spans="1:10" x14ac:dyDescent="0.25">
      <c r="A15" s="8" t="s">
        <v>3</v>
      </c>
      <c r="B15" s="6"/>
      <c r="C15" s="47">
        <v>2147</v>
      </c>
      <c r="D15" s="47">
        <v>2753</v>
      </c>
      <c r="E15" s="47">
        <v>2304</v>
      </c>
      <c r="F15" s="52">
        <v>9509</v>
      </c>
      <c r="G15" s="53">
        <v>9145</v>
      </c>
      <c r="H15" s="53">
        <v>8969</v>
      </c>
    </row>
    <row r="16" spans="1:10" x14ac:dyDescent="0.25">
      <c r="A16" s="9" t="s">
        <v>4</v>
      </c>
      <c r="B16" s="10"/>
      <c r="C16" s="48">
        <f>SUM(C13:C15)</f>
        <v>14765</v>
      </c>
      <c r="D16" s="48">
        <f>SUM(D13:D15)</f>
        <v>13891</v>
      </c>
      <c r="E16" s="48">
        <f>SUM(E13:E15)</f>
        <v>10829</v>
      </c>
      <c r="F16" s="54">
        <f>SUMPRODUCT(C13:C15,F13:F15)/C16</f>
        <v>11921.376295292923</v>
      </c>
      <c r="G16" s="48">
        <f>SUMPRODUCT(D13:D15,G13:G15)/D16</f>
        <v>11469.0098625009</v>
      </c>
      <c r="H16" s="48">
        <f>SUMPRODUCT(E13:E15,H13:H15)/E16</f>
        <v>10816.285991319604</v>
      </c>
    </row>
    <row r="17" spans="1:8" ht="5.25" customHeight="1" x14ac:dyDescent="0.25">
      <c r="A17" s="11"/>
      <c r="B17" s="12"/>
      <c r="C17" s="42"/>
      <c r="D17" s="44"/>
      <c r="E17" s="56"/>
      <c r="F17" s="55"/>
      <c r="G17" s="33"/>
      <c r="H17" s="33"/>
    </row>
    <row r="18" spans="1:8" ht="15.75" thickBot="1" x14ac:dyDescent="0.3">
      <c r="A18" s="57" t="s">
        <v>7</v>
      </c>
      <c r="B18" s="58"/>
      <c r="C18" s="59">
        <f>C10+C16</f>
        <v>20185</v>
      </c>
      <c r="D18" s="59">
        <f>D10+D16</f>
        <v>20508</v>
      </c>
      <c r="E18" s="60">
        <f>E10+E16</f>
        <v>17764</v>
      </c>
      <c r="F18" s="36"/>
      <c r="G18" s="37"/>
      <c r="H18" s="37"/>
    </row>
    <row r="19" spans="1:8" ht="15.75" thickTop="1" x14ac:dyDescent="0.25">
      <c r="A19" s="11"/>
      <c r="B19" s="12"/>
      <c r="C19" s="42"/>
      <c r="D19" s="44"/>
      <c r="E19" s="44"/>
      <c r="F19" s="32"/>
      <c r="G19" s="33"/>
      <c r="H19" s="33"/>
    </row>
    <row r="20" spans="1:8" x14ac:dyDescent="0.25">
      <c r="A20" s="5" t="s">
        <v>8</v>
      </c>
      <c r="B20" s="6"/>
      <c r="C20" s="43"/>
      <c r="D20" s="45"/>
      <c r="E20" s="45"/>
      <c r="F20" s="84" t="s">
        <v>9</v>
      </c>
      <c r="G20" s="85"/>
      <c r="H20" s="85"/>
    </row>
    <row r="21" spans="1:8" x14ac:dyDescent="0.25">
      <c r="A21" s="7" t="s">
        <v>0</v>
      </c>
      <c r="B21" s="4"/>
      <c r="C21" s="47">
        <v>6031</v>
      </c>
      <c r="D21" s="47">
        <v>2882</v>
      </c>
      <c r="E21" s="47">
        <v>1406</v>
      </c>
      <c r="F21" s="51">
        <v>11359</v>
      </c>
      <c r="G21" s="47">
        <v>13238</v>
      </c>
      <c r="H21" s="47">
        <v>15054</v>
      </c>
    </row>
    <row r="22" spans="1:8" x14ac:dyDescent="0.25">
      <c r="A22" s="7" t="s">
        <v>1</v>
      </c>
      <c r="B22" s="4"/>
      <c r="C22" s="47">
        <v>10729</v>
      </c>
      <c r="D22" s="47">
        <v>4007</v>
      </c>
      <c r="E22" s="47">
        <v>2278</v>
      </c>
      <c r="F22" s="51">
        <v>9787</v>
      </c>
      <c r="G22" s="47">
        <v>10902</v>
      </c>
      <c r="H22" s="47">
        <v>10709</v>
      </c>
    </row>
    <row r="23" spans="1:8" x14ac:dyDescent="0.25">
      <c r="A23" s="8" t="s">
        <v>3</v>
      </c>
      <c r="B23" s="6"/>
      <c r="C23" s="47">
        <v>2443</v>
      </c>
      <c r="D23" s="47">
        <v>2547</v>
      </c>
      <c r="E23" s="47">
        <v>2024</v>
      </c>
      <c r="F23" s="52">
        <v>11107</v>
      </c>
      <c r="G23" s="53">
        <v>10667</v>
      </c>
      <c r="H23" s="53">
        <v>9875</v>
      </c>
    </row>
    <row r="24" spans="1:8" ht="15.75" thickBot="1" x14ac:dyDescent="0.3">
      <c r="A24" s="57" t="s">
        <v>4</v>
      </c>
      <c r="B24" s="58"/>
      <c r="C24" s="59">
        <f>SUM(C21:C23)</f>
        <v>19203</v>
      </c>
      <c r="D24" s="59">
        <f>SUM(D21:D23)</f>
        <v>9436</v>
      </c>
      <c r="E24" s="59">
        <f>SUM(E21:E23)</f>
        <v>5708</v>
      </c>
      <c r="F24" s="61">
        <f>SUMPRODUCT(C21:C23,F21:F23)/C24</f>
        <v>10448.64099359475</v>
      </c>
      <c r="G24" s="59">
        <f>SUMPRODUCT(D21:D23,G21:G23)/D24</f>
        <v>11552.04313268334</v>
      </c>
      <c r="H24" s="59">
        <f>SUMPRODUCT(E21:E23,H21:H23)/E24</f>
        <v>11483.536440084092</v>
      </c>
    </row>
    <row r="25" spans="1:8" ht="15.75" thickTop="1" x14ac:dyDescent="0.25">
      <c r="A25" s="13"/>
      <c r="B25" s="4"/>
      <c r="C25" s="39"/>
      <c r="D25" s="39"/>
      <c r="E25" s="39"/>
      <c r="F25" s="38"/>
      <c r="G25" s="39"/>
      <c r="H25" s="39"/>
    </row>
    <row r="26" spans="1:8" x14ac:dyDescent="0.25">
      <c r="A26" s="5" t="s">
        <v>10</v>
      </c>
      <c r="B26" s="6"/>
      <c r="C26" s="43"/>
      <c r="D26" s="43"/>
      <c r="E26" s="43"/>
      <c r="F26" s="40"/>
      <c r="G26" s="37"/>
      <c r="H26" s="37"/>
    </row>
    <row r="27" spans="1:8" x14ac:dyDescent="0.25">
      <c r="A27" s="7" t="s">
        <v>0</v>
      </c>
      <c r="B27" s="4"/>
      <c r="C27" s="49">
        <f t="shared" ref="C27:E29" si="0">C21/(C7+C13)</f>
        <v>0.9909628655931646</v>
      </c>
      <c r="D27" s="49">
        <f t="shared" si="0"/>
        <v>0.63718770727393326</v>
      </c>
      <c r="E27" s="49">
        <f t="shared" si="0"/>
        <v>0.45723577235772356</v>
      </c>
      <c r="F27" s="36"/>
      <c r="G27" s="37"/>
      <c r="H27" s="37"/>
    </row>
    <row r="28" spans="1:8" x14ac:dyDescent="0.25">
      <c r="A28" s="7" t="s">
        <v>1</v>
      </c>
      <c r="B28" s="4"/>
      <c r="C28" s="49">
        <f t="shared" si="0"/>
        <v>0.95606843699875244</v>
      </c>
      <c r="D28" s="49">
        <f t="shared" si="0"/>
        <v>0.32050871860502322</v>
      </c>
      <c r="E28" s="49">
        <f t="shared" si="0"/>
        <v>0.19545259545259544</v>
      </c>
      <c r="F28" s="36"/>
      <c r="G28" s="37"/>
      <c r="H28" s="37"/>
    </row>
    <row r="29" spans="1:8" x14ac:dyDescent="0.25">
      <c r="A29" s="8" t="s">
        <v>3</v>
      </c>
      <c r="B29" s="6"/>
      <c r="C29" s="49">
        <f t="shared" si="0"/>
        <v>0.84914841849148415</v>
      </c>
      <c r="D29" s="49">
        <f t="shared" si="0"/>
        <v>0.73126614987080107</v>
      </c>
      <c r="E29" s="49">
        <f t="shared" si="0"/>
        <v>0.66710613052076462</v>
      </c>
      <c r="F29" s="36"/>
      <c r="G29" s="37"/>
      <c r="H29" s="37"/>
    </row>
    <row r="30" spans="1:8" ht="15.75" thickBot="1" x14ac:dyDescent="0.3">
      <c r="A30" s="57" t="s">
        <v>4</v>
      </c>
      <c r="B30" s="58"/>
      <c r="C30" s="62">
        <f>C24/C18</f>
        <v>0.95135001238543471</v>
      </c>
      <c r="D30" s="62">
        <f>D24/D18</f>
        <v>0.4601131265847474</v>
      </c>
      <c r="E30" s="62">
        <f>E24/E18</f>
        <v>0.32132402612024319</v>
      </c>
      <c r="F30" s="41"/>
      <c r="G30" s="42"/>
      <c r="H30" s="42"/>
    </row>
    <row r="31" spans="1:8" ht="15.75" thickTop="1" x14ac:dyDescent="0.25"/>
    <row r="32" spans="1:8" ht="15" customHeight="1" x14ac:dyDescent="0.25">
      <c r="A32" s="86" t="s">
        <v>19</v>
      </c>
      <c r="B32" s="86"/>
      <c r="C32" s="86"/>
      <c r="D32" s="86"/>
      <c r="E32" s="86"/>
      <c r="F32" s="86"/>
    </row>
  </sheetData>
  <mergeCells count="4">
    <mergeCell ref="C6:E6"/>
    <mergeCell ref="F12:H12"/>
    <mergeCell ref="F20:H20"/>
    <mergeCell ref="A32:F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F00C-EEDF-4139-8F45-DD8A40E916DA}">
  <sheetPr>
    <tabColor theme="8" tint="0.79998168889431442"/>
  </sheetPr>
  <dimension ref="A1:M43"/>
  <sheetViews>
    <sheetView showGridLines="0" tabSelected="1" topLeftCell="A13" zoomScaleNormal="100" workbookViewId="0">
      <selection activeCell="J27" sqref="J27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12</v>
      </c>
      <c r="C1" s="14" t="s">
        <v>13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65" t="s">
        <v>17</v>
      </c>
      <c r="B15" s="63"/>
      <c r="C15" s="63"/>
      <c r="D15" s="63"/>
      <c r="E15" s="63"/>
      <c r="F15" s="66"/>
      <c r="G15" s="66"/>
      <c r="H15" s="66"/>
    </row>
    <row r="16" spans="1:8" x14ac:dyDescent="0.25">
      <c r="A16" s="2"/>
      <c r="B16" s="3"/>
      <c r="C16" s="67">
        <v>2021</v>
      </c>
      <c r="D16" s="67">
        <v>2022</v>
      </c>
      <c r="E16" s="68">
        <v>2023</v>
      </c>
      <c r="F16" s="67">
        <v>2021</v>
      </c>
      <c r="G16" s="67">
        <v>2022</v>
      </c>
      <c r="H16" s="68">
        <v>2023</v>
      </c>
    </row>
    <row r="17" spans="1:9" x14ac:dyDescent="0.25">
      <c r="A17" s="16"/>
      <c r="B17" s="1"/>
      <c r="C17" s="69"/>
      <c r="D17" s="70"/>
      <c r="E17" s="70"/>
      <c r="F17" s="71"/>
      <c r="G17" s="70"/>
      <c r="H17" s="70"/>
    </row>
    <row r="18" spans="1:9" x14ac:dyDescent="0.25">
      <c r="A18" s="5" t="s">
        <v>18</v>
      </c>
      <c r="B18" s="6"/>
      <c r="C18" s="81" t="s">
        <v>2</v>
      </c>
      <c r="D18" s="81"/>
      <c r="E18" s="82"/>
      <c r="F18" s="26"/>
      <c r="G18" s="27"/>
      <c r="H18" s="27"/>
    </row>
    <row r="19" spans="1:9" x14ac:dyDescent="0.25">
      <c r="A19" s="7" t="s">
        <v>11</v>
      </c>
      <c r="B19" s="4"/>
      <c r="C19" s="47">
        <v>5068</v>
      </c>
      <c r="D19" s="47">
        <v>5110</v>
      </c>
      <c r="E19" s="47">
        <v>5110</v>
      </c>
      <c r="F19" s="73"/>
      <c r="G19" s="72"/>
      <c r="H19" s="72"/>
    </row>
    <row r="20" spans="1:9" x14ac:dyDescent="0.25">
      <c r="A20" s="8" t="s">
        <v>15</v>
      </c>
      <c r="B20" s="6"/>
      <c r="C20" s="47">
        <v>2193</v>
      </c>
      <c r="D20" s="47">
        <v>2190</v>
      </c>
      <c r="E20" s="47">
        <v>2190</v>
      </c>
      <c r="F20" s="73"/>
      <c r="G20" s="72"/>
      <c r="H20" s="72"/>
    </row>
    <row r="21" spans="1:9" x14ac:dyDescent="0.25">
      <c r="A21" s="9" t="s">
        <v>4</v>
      </c>
      <c r="B21" s="10"/>
      <c r="C21" s="48">
        <f>C19+C20</f>
        <v>7261</v>
      </c>
      <c r="D21" s="48">
        <f t="shared" ref="D21:E21" si="0">D19+D20</f>
        <v>7300</v>
      </c>
      <c r="E21" s="48">
        <f t="shared" si="0"/>
        <v>7300</v>
      </c>
      <c r="F21" s="32"/>
      <c r="G21" s="33"/>
      <c r="H21" s="33"/>
    </row>
    <row r="22" spans="1:9" ht="5.25" customHeight="1" x14ac:dyDescent="0.25">
      <c r="A22" s="11"/>
      <c r="B22" s="12"/>
      <c r="C22" s="42"/>
      <c r="D22" s="44"/>
      <c r="E22" s="44"/>
      <c r="F22" s="32"/>
      <c r="G22" s="33"/>
      <c r="H22" s="33"/>
      <c r="I22" s="1"/>
    </row>
    <row r="23" spans="1:9" x14ac:dyDescent="0.25">
      <c r="A23" s="17" t="s">
        <v>5</v>
      </c>
      <c r="B23" s="4"/>
      <c r="C23" s="43"/>
      <c r="D23" s="45"/>
      <c r="E23" s="45"/>
      <c r="F23" s="83" t="s">
        <v>6</v>
      </c>
      <c r="G23" s="81"/>
      <c r="H23" s="81"/>
    </row>
    <row r="24" spans="1:9" x14ac:dyDescent="0.25">
      <c r="A24" s="18" t="s">
        <v>14</v>
      </c>
      <c r="B24" s="19"/>
      <c r="C24" s="47">
        <v>102</v>
      </c>
      <c r="D24" s="47">
        <v>0</v>
      </c>
      <c r="E24" s="47">
        <v>0</v>
      </c>
      <c r="F24" s="77">
        <v>19150</v>
      </c>
      <c r="G24" s="47">
        <v>0</v>
      </c>
      <c r="H24" s="78">
        <v>0</v>
      </c>
    </row>
    <row r="25" spans="1:9" x14ac:dyDescent="0.25">
      <c r="A25" s="7" t="s">
        <v>11</v>
      </c>
      <c r="B25" s="4"/>
      <c r="C25" s="47">
        <v>6209</v>
      </c>
      <c r="D25" s="47">
        <v>6884</v>
      </c>
      <c r="E25" s="47">
        <v>5819</v>
      </c>
      <c r="F25" s="51">
        <v>15191</v>
      </c>
      <c r="G25" s="47">
        <v>15188</v>
      </c>
      <c r="H25" s="47">
        <v>15171</v>
      </c>
    </row>
    <row r="26" spans="1:9" x14ac:dyDescent="0.25">
      <c r="A26" s="8" t="s">
        <v>15</v>
      </c>
      <c r="B26" s="6"/>
      <c r="C26" s="47">
        <v>0</v>
      </c>
      <c r="D26" s="47">
        <v>0</v>
      </c>
      <c r="E26" s="47">
        <v>0</v>
      </c>
      <c r="F26" s="51">
        <v>0</v>
      </c>
      <c r="G26" s="47">
        <v>0</v>
      </c>
      <c r="H26" s="47">
        <v>0</v>
      </c>
    </row>
    <row r="27" spans="1:9" x14ac:dyDescent="0.25">
      <c r="A27" s="9" t="s">
        <v>4</v>
      </c>
      <c r="B27" s="10"/>
      <c r="C27" s="48">
        <f>SUM(C24:C26)</f>
        <v>6311</v>
      </c>
      <c r="D27" s="48">
        <f t="shared" ref="D27:E27" si="1">SUM(D24:D26)</f>
        <v>6884</v>
      </c>
      <c r="E27" s="48">
        <f t="shared" si="1"/>
        <v>5819</v>
      </c>
      <c r="F27" s="79">
        <f>SUMPRODUCT(C24:C26,F24:F26)/C27</f>
        <v>15254.986372999525</v>
      </c>
      <c r="G27" s="80">
        <f>SUMPRODUCT(D24:D26,G24:G26)/D27</f>
        <v>15188</v>
      </c>
      <c r="H27" s="80">
        <f>SUMPRODUCT(E24:E26,H24:H26)/E27</f>
        <v>15171</v>
      </c>
    </row>
    <row r="28" spans="1:9" ht="5.25" customHeight="1" x14ac:dyDescent="0.25">
      <c r="A28" s="11"/>
      <c r="B28" s="12"/>
      <c r="C28" s="42"/>
      <c r="D28" s="27"/>
      <c r="E28" s="27"/>
      <c r="F28" s="34"/>
      <c r="G28" s="35"/>
      <c r="H28" s="35"/>
    </row>
    <row r="29" spans="1:9" x14ac:dyDescent="0.25">
      <c r="A29" s="9" t="s">
        <v>7</v>
      </c>
      <c r="B29" s="10"/>
      <c r="C29" s="48">
        <f>C21+C27</f>
        <v>13572</v>
      </c>
      <c r="D29" s="48">
        <f>D21+D27</f>
        <v>14184</v>
      </c>
      <c r="E29" s="48">
        <f>E21+E27</f>
        <v>13119</v>
      </c>
      <c r="F29" s="40"/>
      <c r="G29" s="74"/>
      <c r="H29" s="75"/>
    </row>
    <row r="30" spans="1:9" x14ac:dyDescent="0.25">
      <c r="A30" s="11"/>
      <c r="B30" s="12"/>
      <c r="C30" s="42"/>
      <c r="D30" s="44"/>
      <c r="E30" s="44"/>
      <c r="F30" s="32"/>
      <c r="G30" s="33"/>
      <c r="H30" s="33"/>
    </row>
    <row r="31" spans="1:9" x14ac:dyDescent="0.25">
      <c r="A31" s="17" t="s">
        <v>8</v>
      </c>
      <c r="B31" s="4"/>
      <c r="C31" s="43"/>
      <c r="D31" s="45"/>
      <c r="E31" s="45"/>
      <c r="F31" s="84" t="s">
        <v>9</v>
      </c>
      <c r="G31" s="85"/>
      <c r="H31" s="85"/>
      <c r="I31" s="12"/>
    </row>
    <row r="32" spans="1:9" x14ac:dyDescent="0.25">
      <c r="A32" s="18" t="s">
        <v>14</v>
      </c>
      <c r="B32" s="19"/>
      <c r="C32" s="47">
        <v>102</v>
      </c>
      <c r="D32" s="47">
        <v>0</v>
      </c>
      <c r="E32" s="47">
        <v>0</v>
      </c>
      <c r="F32" s="77">
        <v>19350</v>
      </c>
      <c r="G32" s="78">
        <v>0</v>
      </c>
      <c r="H32" s="78">
        <v>0</v>
      </c>
    </row>
    <row r="33" spans="1:13" x14ac:dyDescent="0.25">
      <c r="A33" s="7" t="s">
        <v>11</v>
      </c>
      <c r="B33" s="4"/>
      <c r="C33" s="47">
        <v>7102</v>
      </c>
      <c r="D33" s="47">
        <v>2145</v>
      </c>
      <c r="E33" s="47">
        <v>595</v>
      </c>
      <c r="F33" s="51">
        <v>15631</v>
      </c>
      <c r="G33" s="47">
        <v>17449</v>
      </c>
      <c r="H33" s="47">
        <v>17123</v>
      </c>
    </row>
    <row r="34" spans="1:13" x14ac:dyDescent="0.25">
      <c r="A34" s="8" t="s">
        <v>15</v>
      </c>
      <c r="B34" s="6"/>
      <c r="C34" s="47">
        <v>972</v>
      </c>
      <c r="D34" s="47">
        <v>0</v>
      </c>
      <c r="E34" s="47">
        <v>0</v>
      </c>
      <c r="F34" s="51">
        <v>12968</v>
      </c>
      <c r="G34" s="47">
        <v>0</v>
      </c>
      <c r="H34" s="47">
        <v>0</v>
      </c>
    </row>
    <row r="35" spans="1:13" x14ac:dyDescent="0.25">
      <c r="A35" s="9" t="s">
        <v>4</v>
      </c>
      <c r="B35" s="10"/>
      <c r="C35" s="48">
        <f>SUM(C32:C34)</f>
        <v>8176</v>
      </c>
      <c r="D35" s="48">
        <f t="shared" ref="D35:E35" si="2">SUM(D32:D34)</f>
        <v>2145</v>
      </c>
      <c r="E35" s="48">
        <f t="shared" si="2"/>
        <v>595</v>
      </c>
      <c r="F35" s="79">
        <f>SUMPRODUCT(C32:C34,F32:F34)/C35</f>
        <v>15360.806996086105</v>
      </c>
      <c r="G35" s="80">
        <f>SUMPRODUCT(D32:D34,G32:G34)/D35</f>
        <v>17449</v>
      </c>
      <c r="H35" s="80">
        <f>SUMPRODUCT(E32:E34,H32:H34)/E35</f>
        <v>17123</v>
      </c>
    </row>
    <row r="36" spans="1:13" x14ac:dyDescent="0.25">
      <c r="A36" s="13"/>
      <c r="B36" s="4"/>
      <c r="C36" s="37"/>
      <c r="D36" s="39"/>
      <c r="E36" s="39"/>
      <c r="F36" s="38"/>
      <c r="G36" s="39"/>
      <c r="H36" s="39"/>
    </row>
    <row r="37" spans="1:13" x14ac:dyDescent="0.25">
      <c r="A37" s="17" t="s">
        <v>10</v>
      </c>
      <c r="B37" s="4"/>
      <c r="C37" s="43"/>
      <c r="D37" s="43"/>
      <c r="E37" s="76"/>
      <c r="F37" s="40"/>
      <c r="G37" s="74"/>
      <c r="H37" s="75"/>
    </row>
    <row r="38" spans="1:13" x14ac:dyDescent="0.25">
      <c r="A38" s="18" t="s">
        <v>14</v>
      </c>
      <c r="B38" s="19"/>
      <c r="C38" s="49">
        <f>IFERROR(C32/(C24),"")</f>
        <v>1</v>
      </c>
      <c r="D38" s="49" t="str">
        <f>IFERROR(D32/(D24),"")</f>
        <v/>
      </c>
      <c r="E38" s="49" t="str">
        <f>IFERROR(E32/(E24),"")</f>
        <v/>
      </c>
      <c r="F38" s="40"/>
      <c r="G38" s="74"/>
      <c r="H38" s="75"/>
    </row>
    <row r="39" spans="1:13" x14ac:dyDescent="0.25">
      <c r="A39" s="7" t="s">
        <v>11</v>
      </c>
      <c r="B39" s="4"/>
      <c r="C39" s="49">
        <f t="shared" ref="C39:E40" si="3">IFERROR(C33/(C19+C25),"")</f>
        <v>0.62977742307351248</v>
      </c>
      <c r="D39" s="49">
        <f t="shared" si="3"/>
        <v>0.17883941970985492</v>
      </c>
      <c r="E39" s="49">
        <f t="shared" si="3"/>
        <v>5.4442309451916915E-2</v>
      </c>
      <c r="F39" s="36"/>
      <c r="G39" s="37"/>
      <c r="H39" s="75"/>
    </row>
    <row r="40" spans="1:13" x14ac:dyDescent="0.25">
      <c r="A40" s="8" t="s">
        <v>15</v>
      </c>
      <c r="B40" s="6"/>
      <c r="C40" s="49">
        <f t="shared" si="3"/>
        <v>0.44322845417236661</v>
      </c>
      <c r="D40" s="49">
        <f t="shared" si="3"/>
        <v>0</v>
      </c>
      <c r="E40" s="49">
        <f t="shared" si="3"/>
        <v>0</v>
      </c>
      <c r="F40" s="36"/>
      <c r="G40" s="37"/>
      <c r="H40" s="75"/>
    </row>
    <row r="41" spans="1:13" x14ac:dyDescent="0.25">
      <c r="A41" s="9" t="s">
        <v>4</v>
      </c>
      <c r="B41" s="10"/>
      <c r="C41" s="50">
        <f>C35/C29</f>
        <v>0.60241674034777482</v>
      </c>
      <c r="D41" s="50">
        <f t="shared" ref="D41:E41" si="4">D35/D29</f>
        <v>0.15122673434856176</v>
      </c>
      <c r="E41" s="50">
        <f t="shared" si="4"/>
        <v>4.5354066620931471E-2</v>
      </c>
      <c r="F41" s="41"/>
      <c r="G41" s="42"/>
      <c r="H41" s="75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86" t="s">
        <v>20</v>
      </c>
      <c r="B43" s="86"/>
      <c r="C43" s="86"/>
      <c r="D43" s="86"/>
      <c r="E43" s="86"/>
      <c r="F43" s="86"/>
      <c r="G43" s="86"/>
      <c r="H43" s="86"/>
      <c r="I43" s="22"/>
      <c r="J43" s="22"/>
      <c r="K43" s="22"/>
      <c r="L43" s="22"/>
      <c r="M43" s="22"/>
    </row>
  </sheetData>
  <mergeCells count="4">
    <mergeCell ref="C18:E18"/>
    <mergeCell ref="F23:H23"/>
    <mergeCell ref="F31:H31"/>
    <mergeCell ref="A43:H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867D094962143AD481AD37CF32394" ma:contentTypeVersion="12" ma:contentTypeDescription="Opret et nyt dokument." ma:contentTypeScope="" ma:versionID="80cbcb02792e6fba754e34077f84edc8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b789bc748b26795f872b1af9738a1e30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95B15F-5723-477A-BBE8-A8AE9BD92269}"/>
</file>

<file path=customXml/itemProps2.xml><?xml version="1.0" encoding="utf-8"?>
<ds:datastoreItem xmlns:ds="http://schemas.openxmlformats.org/officeDocument/2006/customXml" ds:itemID="{9608B776-8A8C-47F7-B75E-FAF52FEBE780}">
  <ds:schemaRefs>
    <ds:schemaRef ds:uri="2bf7260a-e961-4457-a81a-c5ede8eca32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5d64fb2-032a-4a1a-8511-276e58ccece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5EC9F3-7141-4BE5-A5FA-E6783D9C7C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Dry Owner Table Q4 2020</vt:lpstr>
      <vt:lpstr>Tanker Owner Table Q4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Pappot</dc:creator>
  <cp:lastModifiedBy>Mette Krogh-Nielsen Mulipola</cp:lastModifiedBy>
  <dcterms:created xsi:type="dcterms:W3CDTF">2020-01-28T08:30:20Z</dcterms:created>
  <dcterms:modified xsi:type="dcterms:W3CDTF">2021-02-18T07:48:51Z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